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SABANA LARGA\"/>
    </mc:Choice>
  </mc:AlternateContent>
  <xr:revisionPtr revIDLastSave="0" documentId="13_ncr:1_{FB4C8585-9D03-4127-9FA0-254ECFBD35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22" i="1"/>
  <c r="F23" i="1"/>
  <c r="F24" i="1"/>
  <c r="F25" i="1"/>
  <c r="F29" i="1"/>
  <c r="F32" i="1"/>
  <c r="F34" i="1"/>
  <c r="C33" i="1"/>
  <c r="F33" i="1" s="1"/>
  <c r="C28" i="1"/>
  <c r="F28" i="1" s="1"/>
  <c r="G30" i="1" s="1"/>
  <c r="G35" i="1" l="1"/>
  <c r="G26" i="1"/>
  <c r="F81" i="1"/>
  <c r="G82" i="1" s="1"/>
  <c r="F53" i="1"/>
  <c r="F38" i="1"/>
  <c r="C72" i="1"/>
  <c r="C68" i="1" s="1"/>
  <c r="F68" i="1" s="1"/>
  <c r="C76" i="1"/>
  <c r="F76" i="1" s="1"/>
  <c r="F77" i="1"/>
  <c r="F73" i="1"/>
  <c r="F69" i="1"/>
  <c r="G70" i="1" l="1"/>
  <c r="G78" i="1"/>
  <c r="F72" i="1"/>
  <c r="G74" i="1" s="1"/>
  <c r="F63" i="1"/>
  <c r="C62" i="1"/>
  <c r="F62" i="1" s="1"/>
  <c r="F59" i="1"/>
  <c r="C58" i="1"/>
  <c r="C54" i="1" s="1"/>
  <c r="F55" i="1"/>
  <c r="C44" i="1"/>
  <c r="C39" i="1" s="1"/>
  <c r="C48" i="1"/>
  <c r="F54" i="1" l="1"/>
  <c r="G56" i="1" s="1"/>
  <c r="G64" i="1"/>
  <c r="F58" i="1"/>
  <c r="G60" i="1" s="1"/>
  <c r="F44" i="1" l="1"/>
  <c r="F41" i="1"/>
  <c r="F40" i="1"/>
  <c r="F49" i="1"/>
  <c r="F48" i="1"/>
  <c r="F45" i="1"/>
  <c r="F39" i="1"/>
  <c r="G50" i="1" l="1"/>
  <c r="G46" i="1"/>
  <c r="G42" i="1"/>
  <c r="F84" i="1" l="1"/>
  <c r="G84" i="1" s="1"/>
  <c r="G86" i="1" l="1"/>
  <c r="G88" i="1" l="1"/>
  <c r="G94" i="1" s="1"/>
  <c r="G90" i="1"/>
  <c r="G93" i="1"/>
  <c r="G92" i="1"/>
  <c r="G89" i="1"/>
  <c r="G91" i="1"/>
  <c r="G95" i="1" l="1"/>
  <c r="G97" i="1" s="1"/>
</calcChain>
</file>

<file path=xl/sharedStrings.xml><?xml version="1.0" encoding="utf-8"?>
<sst xmlns="http://schemas.openxmlformats.org/spreadsheetml/2006/main" count="122" uniqueCount="69">
  <si>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</si>
  <si>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</si>
  <si>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</si>
  <si>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</si>
  <si>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</si>
  <si>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</si>
  <si>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</si>
  <si>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</si>
  <si>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</si>
  <si>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</si>
  <si>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</si>
  <si>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</si>
  <si>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</si>
  <si>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</si>
  <si>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</si>
  <si>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</si>
  <si>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</si>
  <si>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</si>
  <si>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</si>
  <si>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DIRECCIÓN TECNICA Y RESP. ADM.</t>
  </si>
  <si>
    <t>ITBIS (18%) DEL 10%</t>
  </si>
  <si>
    <t>Replanteo topografico de conten</t>
  </si>
  <si>
    <t>SUBTOTAL</t>
  </si>
  <si>
    <t xml:space="preserve">                 TOTAL GENERAL</t>
  </si>
  <si>
    <t xml:space="preserve">TOTAL </t>
  </si>
  <si>
    <t>CANTIDAD</t>
  </si>
  <si>
    <t xml:space="preserve">SUB.-TOTAL </t>
  </si>
  <si>
    <t>ACERAS Y CONTENES CALLE GENERAL DUVERGE (CARRETERA Sabana Larga - San Jose de Ocoa)</t>
  </si>
  <si>
    <t>Demolicion losa de entrada en HA</t>
  </si>
  <si>
    <t>Bote de material producto de material demolido esp = 40%</t>
  </si>
  <si>
    <t>MOVIMIENTO DE TIERRA</t>
  </si>
  <si>
    <t>Contén pulido h=0.45m, b=0.60 m, hormigón 210kg/cm2 con ligadora</t>
  </si>
  <si>
    <t>Carga y bote de material inservible a manos producto de las excavaciones e=20%</t>
  </si>
  <si>
    <t>Carga y bote de material inservible a manos producto de las excavaciones Fe. 30%</t>
  </si>
  <si>
    <t>Hormigón ciclópeo para base de badén (e=0.20 m)</t>
  </si>
  <si>
    <t>MISCELANEOS</t>
  </si>
  <si>
    <t>LIMPIEZA GENERAL</t>
  </si>
  <si>
    <t>1.00</t>
  </si>
  <si>
    <t xml:space="preserve">Limpieza final </t>
  </si>
  <si>
    <t xml:space="preserve">Suministro material compactado de mina para relleno de aceras h=0.20 m </t>
  </si>
  <si>
    <t>Relleno Nivelado y compactado con equipos (material Clasificado)</t>
  </si>
  <si>
    <t>32.00</t>
  </si>
  <si>
    <t xml:space="preserve">Losa de baden Ø3/8@0.25M DX Y Ø3/8@0.25M DY Hormigon 240kg/cm2 con ligadora e= 0.20M (4 und) </t>
  </si>
  <si>
    <t>AYUNTAMIENTO MUNICIPAL DE SABANA LARGA</t>
  </si>
  <si>
    <t>CALLE GRAL ANTONIO DUVERGE, SABANA LARGA</t>
  </si>
  <si>
    <t>CONSTRUCCION DE ACERAS, CONTENES Y REPARACION DE BADENES</t>
  </si>
  <si>
    <t>NOVIEMBRE 2025</t>
  </si>
  <si>
    <t>Excavación de base de badén a mano (E=0.60 m)</t>
  </si>
  <si>
    <t>Demolicion de aceras existentes (11 x 1 x 0.10) m</t>
  </si>
  <si>
    <t>Replanteo de Badenes (8.00 m x 2.00 m) x 2</t>
  </si>
  <si>
    <t>Demolicion de badenes (existente) en mal estado, (incluye: Demolicion con Equipos, Trazado)</t>
  </si>
  <si>
    <t xml:space="preserve">Losa de baden Ø3/8@0.25M DX Y Ø3/8@0.25M DY Hormigon 240kg/cm2 con ligadora e= 0.20M (1 und) </t>
  </si>
  <si>
    <t>2.4</t>
  </si>
  <si>
    <t>6.40</t>
  </si>
  <si>
    <t>Corte de asfalto con cortadora asfalto (2 unidades)</t>
  </si>
  <si>
    <t>64.00</t>
  </si>
  <si>
    <t>BADENES CALLE GENERAL DUVERGE (CARRETERA Sabana Larga - San Jose de Ocoa) -  (cant.1 = 6.00m x 2.00m)</t>
  </si>
  <si>
    <t>BADENES CALLE GENERAL DUVERGE (CARRETERA Sabana Larga - San Jose de Ocoa) -  (cant.2 = 8.00m x 2.00m)</t>
  </si>
  <si>
    <t>Replanteo de Badenes (6.00 m x 2.00 m) x 1</t>
  </si>
  <si>
    <t>12.00</t>
  </si>
  <si>
    <t>3.20</t>
  </si>
  <si>
    <t>BADENES CALLE GENERAL DUVERGE (CARRETERA Sabana Larga - San Jose de Ocoa) -  (cant.1 = 10.00m x 2.00m)</t>
  </si>
  <si>
    <t>Replanteo de Badenes (10.00 m x 2.00 m) x 1</t>
  </si>
  <si>
    <t>20.00</t>
  </si>
  <si>
    <t>4.00</t>
  </si>
  <si>
    <t>Pintura Amarillo Trafico para Badén (Incluye: Pintura Amarillo Trafico, Blanco y Trazado y M.O. Pintura) 4 unidades</t>
  </si>
  <si>
    <t>Excavación de conten (745.50 x 0.60 x 0.12) m</t>
  </si>
  <si>
    <t xml:space="preserve">Acera en hormigon rayado profundo (745.50x1.30)m, e=0.12 m hormigon 210kg/cm2 con ligadora </t>
  </si>
  <si>
    <t>Volumetría Proyecto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</si>
</sst>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5" fillId="0" borderId="0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44" fontId="10" fillId="0" borderId="5" xfId="0" applyNumberFormat="1" applyFont="1" applyBorder="1"/>
    <xf numFmtId="0" fontId="7" fillId="0" borderId="5" xfId="0" applyFont="1" applyBorder="1" applyAlignment="1">
      <alignment horizontal="left" wrapText="1"/>
    </xf>
    <xf numFmtId="0" fontId="6" fillId="3" borderId="5" xfId="0" applyFont="1" applyFill="1" applyBorder="1"/>
    <xf numFmtId="43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4" fontId="7" fillId="3" borderId="5" xfId="2" applyNumberFormat="1" applyFont="1" applyFill="1" applyBorder="1" applyAlignment="1">
      <alignment horizontal="center"/>
    </xf>
    <xf numFmtId="44" fontId="7" fillId="3" borderId="5" xfId="2" applyFont="1" applyFill="1" applyBorder="1" applyAlignment="1">
      <alignment horizontal="center"/>
    </xf>
    <xf numFmtId="43" fontId="7" fillId="4" borderId="5" xfId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4" fontId="7" fillId="4" borderId="5" xfId="2" applyFont="1" applyFill="1" applyBorder="1" applyAlignment="1">
      <alignment horizontal="center"/>
    </xf>
    <xf numFmtId="44" fontId="7" fillId="4" borderId="5" xfId="2" applyNumberFormat="1" applyFont="1" applyFill="1" applyBorder="1" applyAlignment="1">
      <alignment horizont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wrapText="1"/>
    </xf>
    <xf numFmtId="2" fontId="10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4" fontId="7" fillId="3" borderId="6" xfId="2" applyNumberFormat="1" applyFont="1" applyFill="1" applyBorder="1" applyAlignment="1">
      <alignment horizontal="center"/>
    </xf>
    <xf numFmtId="44" fontId="6" fillId="5" borderId="4" xfId="0" applyNumberFormat="1" applyFont="1" applyFill="1" applyBorder="1"/>
    <xf numFmtId="44" fontId="6" fillId="0" borderId="5" xfId="2" applyNumberFormat="1" applyFont="1" applyBorder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0" fontId="6" fillId="5" borderId="4" xfId="0" applyFont="1" applyFill="1" applyBorder="1"/>
    <xf numFmtId="10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44" fontId="6" fillId="5" borderId="2" xfId="0" applyNumberFormat="1" applyFont="1" applyFill="1" applyBorder="1" applyAlignment="1">
      <alignment horizontal="center"/>
    </xf>
    <xf numFmtId="44" fontId="11" fillId="3" borderId="5" xfId="0" applyNumberFormat="1" applyFont="1" applyFill="1" applyBorder="1"/>
    <xf numFmtId="44" fontId="6" fillId="3" borderId="5" xfId="2" applyNumberFormat="1" applyFont="1" applyFill="1" applyBorder="1" applyAlignment="1">
      <alignment horizontal="center"/>
    </xf>
    <xf numFmtId="0" fontId="6" fillId="3" borderId="10" xfId="0" applyFont="1" applyFill="1" applyBorder="1"/>
    <xf numFmtId="43" fontId="7" fillId="3" borderId="10" xfId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4" fontId="7" fillId="3" borderId="10" xfId="2" applyNumberFormat="1" applyFont="1" applyFill="1" applyBorder="1" applyAlignment="1">
      <alignment horizontal="center"/>
    </xf>
    <xf numFmtId="0" fontId="11" fillId="3" borderId="5" xfId="0" applyFont="1" applyFill="1" applyBorder="1"/>
    <xf numFmtId="2" fontId="11" fillId="3" borderId="5" xfId="0" applyNumberFormat="1" applyFont="1" applyFill="1" applyBorder="1"/>
    <xf numFmtId="0" fontId="11" fillId="3" borderId="5" xfId="0" applyFont="1" applyFill="1" applyBorder="1" applyAlignment="1">
      <alignment horizontal="center"/>
    </xf>
    <xf numFmtId="44" fontId="6" fillId="3" borderId="5" xfId="2" applyFont="1" applyFill="1" applyBorder="1" applyAlignment="1">
      <alignment horizontal="center"/>
    </xf>
    <xf numFmtId="49" fontId="12" fillId="0" borderId="5" xfId="0" applyNumberFormat="1" applyFont="1" applyBorder="1" applyAlignment="1">
      <alignment vertical="center" wrapText="1" shrinkToFit="1" readingOrder="1"/>
    </xf>
    <xf numFmtId="0" fontId="10" fillId="0" borderId="5" xfId="0" applyFont="1" applyBorder="1" applyAlignment="1">
      <alignment wrapText="1"/>
    </xf>
    <xf numFmtId="49" fontId="13" fillId="3" borderId="5" xfId="0" applyNumberFormat="1" applyFont="1" applyFill="1" applyBorder="1" applyAlignment="1">
      <alignment vertical="center" wrapText="1" shrinkToFit="1" readingOrder="1"/>
    </xf>
    <xf numFmtId="49" fontId="12" fillId="3" borderId="5" xfId="0" applyNumberFormat="1" applyFont="1" applyFill="1" applyBorder="1" applyAlignment="1">
      <alignment vertical="center" wrapText="1" shrinkToFit="1" readingOrder="1"/>
    </xf>
    <xf numFmtId="0" fontId="7" fillId="0" borderId="11" xfId="0" applyFont="1" applyBorder="1"/>
    <xf numFmtId="49" fontId="12" fillId="0" borderId="12" xfId="0" applyNumberFormat="1" applyFont="1" applyBorder="1" applyAlignment="1">
      <alignment vertical="center" wrapText="1" shrinkToFit="1" readingOrder="1"/>
    </xf>
    <xf numFmtId="44" fontId="7" fillId="4" borderId="10" xfId="2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/>
    </xf>
    <xf numFmtId="49" fontId="12" fillId="4" borderId="5" xfId="0" applyNumberFormat="1" applyFont="1" applyFill="1" applyBorder="1" applyAlignment="1">
      <alignment vertical="center" wrapText="1" shrinkToFit="1" readingOrder="1"/>
    </xf>
    <xf numFmtId="0" fontId="6" fillId="3" borderId="5" xfId="0" applyFont="1" applyFill="1" applyBorder="1" applyAlignment="1">
      <alignment horizontal="left" wrapText="1"/>
    </xf>
    <xf numFmtId="49" fontId="12" fillId="0" borderId="12" xfId="0" applyNumberFormat="1" applyFont="1" applyBorder="1" applyAlignment="1">
      <alignment horizontal="right" wrapText="1" shrinkToFit="1" readingOrder="1"/>
    </xf>
    <xf numFmtId="49" fontId="12" fillId="0" borderId="5" xfId="0" applyNumberFormat="1" applyFont="1" applyBorder="1" applyAlignment="1">
      <alignment horizontal="right" wrapText="1" shrinkToFit="1" readingOrder="1"/>
    </xf>
    <xf numFmtId="49" fontId="12" fillId="0" borderId="12" xfId="0" applyNumberFormat="1" applyFont="1" applyBorder="1" applyAlignment="1">
      <alignment horizontal="center" wrapText="1" shrinkToFit="1" readingOrder="1"/>
    </xf>
    <xf numFmtId="49" fontId="12" fillId="0" borderId="5" xfId="0" applyNumberFormat="1" applyFont="1" applyBorder="1" applyAlignment="1">
      <alignment horizontal="center" wrapText="1" shrinkToFit="1" readingOrder="1"/>
    </xf>
    <xf numFmtId="49" fontId="12" fillId="4" borderId="5" xfId="0" applyNumberFormat="1" applyFont="1" applyFill="1" applyBorder="1" applyAlignment="1">
      <alignment horizontal="center" wrapText="1" shrinkToFit="1" readingOrder="1"/>
    </xf>
    <xf numFmtId="44" fontId="0" fillId="0" borderId="0" xfId="0" applyNumberFormat="1"/>
    <xf numFmtId="44" fontId="10" fillId="0" borderId="5" xfId="0" applyNumberFormat="1" applyFont="1" applyBorder="1" applyAlignment="1">
      <alignment horizontal="right"/>
    </xf>
    <xf numFmtId="44" fontId="6" fillId="4" borderId="5" xfId="2" applyNumberFormat="1" applyFont="1" applyFill="1" applyBorder="1" applyAlignment="1">
      <alignment horizontal="center"/>
    </xf>
    <xf numFmtId="44" fontId="10" fillId="0" borderId="0" xfId="0" applyNumberFormat="1" applyFont="1"/>
    <xf numFmtId="44" fontId="0" fillId="0" borderId="5" xfId="0" applyNumberFormat="1" applyBorder="1"/>
    <xf numFmtId="44" fontId="10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10" fillId="0" borderId="5" xfId="0" applyNumberFormat="1" applyFont="1" applyBorder="1" applyAlignment="1">
      <alignment horizontal="right"/>
    </xf>
    <xf numFmtId="0" fontId="14" fillId="0" borderId="0" xfId="0" applyFont="1" applyFill="1" applyBorder="1" applyAlignment="1"/>
    <xf numFmtId="0" fontId="3" fillId="0" borderId="0" xfId="0" applyFont="1" applyFill="1" applyBorder="1" applyAlignment="1"/>
    <xf numFmtId="44" fontId="10" fillId="0" borderId="5" xfId="0" applyNumberFormat="1" applyFont="1" applyFill="1" applyBorder="1" applyAlignment="1">
      <alignment horizontal="right"/>
    </xf>
    <xf numFmtId="44" fontId="12" fillId="0" borderId="5" xfId="0" applyNumberFormat="1" applyFont="1" applyFill="1" applyBorder="1" applyAlignment="1">
      <alignment horizontal="right" wrapText="1" shrinkToFit="1" readingOrder="1"/>
    </xf>
    <xf numFmtId="0" fontId="10" fillId="0" borderId="5" xfId="0" applyFont="1" applyBorder="1" applyAlignment="1"/>
    <xf numFmtId="49" fontId="0" fillId="0" borderId="5" xfId="0" applyNumberFormat="1" applyBorder="1" applyAlignment="1">
      <alignment horizontal="right"/>
    </xf>
    <xf numFmtId="49" fontId="10" fillId="0" borderId="0" xfId="0" applyNumberFormat="1" applyFont="1" applyAlignment="1">
      <alignment horizontal="right"/>
    </xf>
    <xf numFmtId="43" fontId="7" fillId="0" borderId="0" xfId="1" applyFont="1" applyBorder="1" applyAlignment="1">
      <alignment horizontal="center"/>
    </xf>
    <xf numFmtId="44" fontId="7" fillId="0" borderId="0" xfId="2" applyFont="1" applyBorder="1" applyAlignment="1">
      <alignment horizontal="center"/>
    </xf>
    <xf numFmtId="2" fontId="0" fillId="0" borderId="0" xfId="0" applyNumberFormat="1" applyAlignment="1">
      <alignment horizontal="right"/>
    </xf>
    <xf numFmtId="49" fontId="12" fillId="0" borderId="0" xfId="0" applyNumberFormat="1" applyFont="1" applyBorder="1" applyAlignment="1">
      <alignment horizontal="center" wrapText="1" shrinkToFit="1" readingOrder="1"/>
    </xf>
    <xf numFmtId="44" fontId="6" fillId="0" borderId="0" xfId="2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0" xfId="0" applyFont="1" applyBorder="1"/>
    <xf numFmtId="49" fontId="10" fillId="0" borderId="0" xfId="0" applyNumberFormat="1" applyFont="1" applyBorder="1" applyAlignment="1">
      <alignment horizontal="left"/>
    </xf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3133260</xdr:colOff>
      <xdr:row>2</xdr:row>
      <xdr:rowOff>1783</xdr:rowOff>
    </xdr:from>
    <xdr:to>
      <xdr:col>3</xdr:col>
      <xdr:colOff>190499</xdr:colOff>
      <xdr:row>11</xdr:row>
      <xdr:rowOff>1783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66698" y="382783"/>
          <a:ext cx="1200614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J97"/>
  <sheetViews>
    <sheetView tabSelected="1" zoomScale="80" zoomScaleNormal="80" workbookViewId="0">
      <selection activeCell="M5" sqref="M5"/>
    </sheetView>
  </sheetViews>
  <sheetFormatPr baseColWidth="10" defaultRowHeight="15" x14ac:dyDescent="0.25"/>
  <cols>
    <col min="1" max="1" width="12.42578125" customWidth="1"/>
    <col min="2" max="2" width="50.7109375" customWidth="1"/>
    <col min="4" max="5" width="13.42578125" customWidth="1"/>
    <col min="6" max="6" width="17.85546875" customWidth="1"/>
    <col min="7" max="7" width="18.140625" customWidth="1"/>
    <col min="10" max="10" width="23.140625" customWidth="1"/>
    <col min="13" max="14" width="11.42578125" customWidth="1"/>
    <col min="16" max="18" width="11.42578125" customWidth="1"/>
  </cols>
  <sheetData>
    <row r="12" spans="1:7" ht="27.75" x14ac:dyDescent="0.25">
      <c r="A12" s="99" t="s">
        <v>43</v>
      </c>
      <c r="B12" s="99"/>
      <c r="C12" s="99"/>
      <c r="D12" s="99"/>
      <c r="E12" s="99"/>
      <c r="F12" s="99"/>
      <c r="G12" s="99"/>
    </row>
    <row r="13" spans="1:7" ht="18" x14ac:dyDescent="0.25">
      <c r="A13" s="115" t="s">
        <v>68</v>
      </c>
      <c r="B13" s="116"/>
      <c r="C13" s="116"/>
      <c r="D13" s="116"/>
      <c r="E13" s="116"/>
      <c r="F13" s="116"/>
      <c r="G13" s="116"/>
    </row>
    <row r="14" spans="1:7" x14ac:dyDescent="0.25">
      <c r="A14" s="117"/>
      <c r="B14" s="117"/>
      <c r="C14" s="117"/>
      <c r="D14" s="117"/>
      <c r="E14" s="117"/>
      <c r="F14" s="117"/>
      <c r="G14" s="118"/>
    </row>
    <row r="15" spans="1:7" ht="30" x14ac:dyDescent="0.25">
      <c r="A15" s="119" t="s">
        <v>0</v>
      </c>
      <c r="B15" s="120" t="s">
        <v>45</v>
      </c>
      <c r="C15" s="117"/>
      <c r="D15" s="117"/>
      <c r="E15" s="117"/>
      <c r="F15" s="117"/>
      <c r="G15" s="117"/>
    </row>
    <row r="16" spans="1:7" ht="29.25" x14ac:dyDescent="0.25">
      <c r="A16" s="121" t="s">
        <v>1</v>
      </c>
      <c r="B16" s="122" t="s">
        <v>44</v>
      </c>
      <c r="C16" s="117"/>
      <c r="D16" s="117"/>
      <c r="E16" s="117"/>
      <c r="F16" s="117"/>
      <c r="G16" s="117"/>
    </row>
    <row r="17" spans="1:10" x14ac:dyDescent="0.25">
      <c r="A17" s="123" t="s">
        <v>2</v>
      </c>
      <c r="B17" s="124" t="s">
        <v>46</v>
      </c>
      <c r="C17" s="117"/>
      <c r="D17" s="117"/>
      <c r="E17" s="117"/>
      <c r="F17" s="117"/>
      <c r="G17" s="117"/>
    </row>
    <row r="18" spans="1:10" ht="15.75" thickBot="1" x14ac:dyDescent="0.3">
      <c r="A18" s="2"/>
      <c r="B18" s="2"/>
    </row>
    <row r="19" spans="1:10" ht="15.75" thickBot="1" x14ac:dyDescent="0.3">
      <c r="A19" s="32" t="s">
        <v>3</v>
      </c>
      <c r="B19" s="33" t="s">
        <v>4</v>
      </c>
      <c r="C19" s="34" t="s">
        <v>25</v>
      </c>
      <c r="D19" s="33" t="s">
        <v>5</v>
      </c>
      <c r="E19" s="36" t="s">
        <v>6</v>
      </c>
      <c r="F19" s="35" t="s">
        <v>26</v>
      </c>
      <c r="G19" s="37" t="s">
        <v>24</v>
      </c>
    </row>
    <row r="20" spans="1:10" ht="15.75" thickBot="1" x14ac:dyDescent="0.3">
      <c r="A20" s="109" t="s">
        <v>27</v>
      </c>
      <c r="B20" s="110"/>
      <c r="C20" s="110"/>
      <c r="D20" s="110"/>
      <c r="E20" s="110"/>
      <c r="F20" s="110"/>
      <c r="G20" s="111"/>
    </row>
    <row r="21" spans="1:10" x14ac:dyDescent="0.25">
      <c r="A21" s="50">
        <v>1</v>
      </c>
      <c r="B21" s="50" t="s">
        <v>7</v>
      </c>
      <c r="C21" s="51"/>
      <c r="D21" s="52"/>
      <c r="E21" s="51"/>
      <c r="F21" s="51"/>
      <c r="G21" s="53"/>
    </row>
    <row r="22" spans="1:10" x14ac:dyDescent="0.25">
      <c r="A22" s="16">
        <v>1.1000000000000001</v>
      </c>
      <c r="B22" s="16" t="s">
        <v>21</v>
      </c>
      <c r="C22" s="31">
        <v>745.5</v>
      </c>
      <c r="D22" s="17" t="s">
        <v>11</v>
      </c>
      <c r="E22" s="18"/>
      <c r="F22" s="15">
        <f>C22*E22</f>
        <v>0</v>
      </c>
      <c r="G22" s="5"/>
    </row>
    <row r="23" spans="1:10" x14ac:dyDescent="0.25">
      <c r="A23" s="6">
        <v>1.2</v>
      </c>
      <c r="B23" s="16" t="s">
        <v>28</v>
      </c>
      <c r="C23" s="31">
        <v>332.35</v>
      </c>
      <c r="D23" s="17" t="s">
        <v>8</v>
      </c>
      <c r="E23" s="18"/>
      <c r="F23" s="15">
        <f>C23*E23</f>
        <v>0</v>
      </c>
      <c r="G23" s="5"/>
      <c r="J23" s="74"/>
    </row>
    <row r="24" spans="1:10" ht="18.75" customHeight="1" x14ac:dyDescent="0.25">
      <c r="A24" s="16">
        <v>1.3</v>
      </c>
      <c r="B24" s="86" t="s">
        <v>48</v>
      </c>
      <c r="C24" s="31">
        <v>1.1000000000000001</v>
      </c>
      <c r="D24" s="17" t="s">
        <v>9</v>
      </c>
      <c r="E24" s="18"/>
      <c r="F24" s="15">
        <f>C24*E24</f>
        <v>0</v>
      </c>
      <c r="G24" s="5"/>
    </row>
    <row r="25" spans="1:10" ht="29.25" customHeight="1" x14ac:dyDescent="0.25">
      <c r="A25" s="6">
        <v>1.4</v>
      </c>
      <c r="B25" s="59" t="s">
        <v>29</v>
      </c>
      <c r="C25" s="31">
        <v>57.38</v>
      </c>
      <c r="D25" s="17" t="s">
        <v>9</v>
      </c>
      <c r="E25" s="18"/>
      <c r="F25" s="15">
        <f>C25*E25</f>
        <v>0</v>
      </c>
      <c r="G25" s="5"/>
    </row>
    <row r="26" spans="1:10" x14ac:dyDescent="0.25">
      <c r="A26" s="6"/>
      <c r="B26" s="16"/>
      <c r="C26" s="31"/>
      <c r="D26" s="17"/>
      <c r="E26" s="18"/>
      <c r="F26" s="15"/>
      <c r="G26" s="40">
        <f>F22+F23+F24+F25</f>
        <v>0</v>
      </c>
    </row>
    <row r="27" spans="1:10" x14ac:dyDescent="0.25">
      <c r="A27" s="54">
        <v>2</v>
      </c>
      <c r="B27" s="54" t="s">
        <v>30</v>
      </c>
      <c r="C27" s="55"/>
      <c r="D27" s="56"/>
      <c r="E27" s="48"/>
      <c r="F27" s="57"/>
      <c r="G27" s="49"/>
    </row>
    <row r="28" spans="1:10" x14ac:dyDescent="0.25">
      <c r="A28" s="6">
        <v>1.5</v>
      </c>
      <c r="B28" s="16" t="s">
        <v>66</v>
      </c>
      <c r="C28" s="31">
        <f>745.5*0.6*0.12</f>
        <v>53.676000000000002</v>
      </c>
      <c r="D28" s="17" t="s">
        <v>9</v>
      </c>
      <c r="E28" s="18"/>
      <c r="F28" s="15">
        <f>E28*C28</f>
        <v>0</v>
      </c>
      <c r="G28" s="5"/>
    </row>
    <row r="29" spans="1:10" ht="32.25" customHeight="1" x14ac:dyDescent="0.25">
      <c r="A29" s="6">
        <v>1.7</v>
      </c>
      <c r="B29" s="7" t="s">
        <v>32</v>
      </c>
      <c r="C29" s="3">
        <v>128.82</v>
      </c>
      <c r="D29" s="4" t="s">
        <v>9</v>
      </c>
      <c r="E29" s="15"/>
      <c r="F29" s="15">
        <f>C29*E29</f>
        <v>0</v>
      </c>
      <c r="G29" s="5"/>
    </row>
    <row r="30" spans="1:10" x14ac:dyDescent="0.25">
      <c r="A30" s="6"/>
      <c r="B30" s="6"/>
      <c r="C30" s="3"/>
      <c r="D30" s="4"/>
      <c r="E30" s="15"/>
      <c r="F30" s="15"/>
      <c r="G30" s="40">
        <f>F28+F29</f>
        <v>0</v>
      </c>
    </row>
    <row r="31" spans="1:10" x14ac:dyDescent="0.25">
      <c r="A31" s="20">
        <v>3</v>
      </c>
      <c r="B31" s="20" t="s">
        <v>10</v>
      </c>
      <c r="C31" s="21"/>
      <c r="D31" s="22"/>
      <c r="E31" s="24"/>
      <c r="F31" s="24"/>
      <c r="G31" s="49"/>
    </row>
    <row r="32" spans="1:10" ht="29.25" customHeight="1" x14ac:dyDescent="0.25">
      <c r="A32" s="29">
        <v>2.1</v>
      </c>
      <c r="B32" s="30" t="s">
        <v>39</v>
      </c>
      <c r="C32" s="25">
        <v>193.83</v>
      </c>
      <c r="D32" s="26" t="s">
        <v>9</v>
      </c>
      <c r="E32" s="27"/>
      <c r="F32" s="27">
        <f>C32*E32</f>
        <v>0</v>
      </c>
      <c r="G32" s="28"/>
    </row>
    <row r="33" spans="1:10" ht="43.5" customHeight="1" x14ac:dyDescent="0.25">
      <c r="A33" s="6">
        <v>2.2000000000000002</v>
      </c>
      <c r="B33" s="7" t="s">
        <v>67</v>
      </c>
      <c r="C33" s="3">
        <f>745.5*1.3</f>
        <v>969.15</v>
      </c>
      <c r="D33" s="4" t="s">
        <v>8</v>
      </c>
      <c r="E33" s="5"/>
      <c r="F33" s="27">
        <f>C33*E33</f>
        <v>0</v>
      </c>
      <c r="G33" s="28"/>
    </row>
    <row r="34" spans="1:10" ht="29.25" customHeight="1" x14ac:dyDescent="0.25">
      <c r="A34" s="6">
        <v>2.2999999999999998</v>
      </c>
      <c r="B34" s="19" t="s">
        <v>31</v>
      </c>
      <c r="C34" s="3">
        <v>745.5</v>
      </c>
      <c r="D34" s="4" t="s">
        <v>11</v>
      </c>
      <c r="E34" s="15"/>
      <c r="F34" s="27">
        <f>C34*E34</f>
        <v>0</v>
      </c>
      <c r="G34" s="28"/>
    </row>
    <row r="35" spans="1:10" x14ac:dyDescent="0.25">
      <c r="A35" s="6"/>
      <c r="B35" s="19"/>
      <c r="C35" s="3"/>
      <c r="D35" s="4"/>
      <c r="E35" s="15"/>
      <c r="F35" s="27"/>
      <c r="G35" s="76">
        <f>F32+F33+F34</f>
        <v>0</v>
      </c>
    </row>
    <row r="36" spans="1:10" x14ac:dyDescent="0.25">
      <c r="A36" s="112" t="s">
        <v>57</v>
      </c>
      <c r="B36" s="113"/>
      <c r="C36" s="113"/>
      <c r="D36" s="113"/>
      <c r="E36" s="113"/>
      <c r="F36" s="113"/>
      <c r="G36" s="114"/>
    </row>
    <row r="37" spans="1:10" x14ac:dyDescent="0.25">
      <c r="A37" s="66">
        <v>4</v>
      </c>
      <c r="B37" s="65" t="s">
        <v>7</v>
      </c>
      <c r="C37" s="65"/>
      <c r="D37" s="65"/>
      <c r="E37" s="65"/>
      <c r="F37" s="65"/>
      <c r="G37" s="65"/>
    </row>
    <row r="38" spans="1:10" ht="42" customHeight="1" x14ac:dyDescent="0.25">
      <c r="A38" s="62">
        <v>4.0999999999999996</v>
      </c>
      <c r="B38" s="63" t="s">
        <v>50</v>
      </c>
      <c r="C38" s="69" t="s">
        <v>37</v>
      </c>
      <c r="D38" s="92" t="s">
        <v>12</v>
      </c>
      <c r="E38" s="18"/>
      <c r="F38" s="18">
        <f>C38*E38</f>
        <v>0</v>
      </c>
      <c r="G38" s="64"/>
    </row>
    <row r="39" spans="1:10" ht="31.5" customHeight="1" x14ac:dyDescent="0.25">
      <c r="A39" s="6">
        <v>4.2</v>
      </c>
      <c r="B39" s="59" t="s">
        <v>33</v>
      </c>
      <c r="C39" s="87">
        <f>C44*1.3</f>
        <v>24.96</v>
      </c>
      <c r="D39" s="72" t="s">
        <v>9</v>
      </c>
      <c r="E39" s="18"/>
      <c r="F39" s="18">
        <f>E39*C39</f>
        <v>0</v>
      </c>
      <c r="G39" s="28"/>
    </row>
    <row r="40" spans="1:10" ht="29.25" customHeight="1" x14ac:dyDescent="0.25">
      <c r="A40" s="62">
        <v>4.3</v>
      </c>
      <c r="B40" s="58" t="s">
        <v>54</v>
      </c>
      <c r="C40" s="70" t="s">
        <v>55</v>
      </c>
      <c r="D40" s="72" t="s">
        <v>11</v>
      </c>
      <c r="E40" s="79"/>
      <c r="F40" s="18">
        <f>E40*C40</f>
        <v>0</v>
      </c>
      <c r="G40" s="28"/>
    </row>
    <row r="41" spans="1:10" ht="17.25" customHeight="1" x14ac:dyDescent="0.25">
      <c r="A41" s="6">
        <v>4.4000000000000004</v>
      </c>
      <c r="B41" s="58" t="s">
        <v>49</v>
      </c>
      <c r="C41" s="70" t="s">
        <v>41</v>
      </c>
      <c r="D41" s="72" t="s">
        <v>8</v>
      </c>
      <c r="E41" s="78"/>
      <c r="F41" s="77">
        <f>C41*E41</f>
        <v>0</v>
      </c>
      <c r="G41" s="28"/>
    </row>
    <row r="42" spans="1:10" ht="17.25" customHeight="1" x14ac:dyDescent="0.25">
      <c r="A42" s="6"/>
      <c r="B42" s="58"/>
      <c r="C42" s="58"/>
      <c r="D42" s="58"/>
      <c r="E42" s="58"/>
      <c r="F42" s="58"/>
      <c r="G42" s="76">
        <f>F38+F39+F40+F41</f>
        <v>0</v>
      </c>
    </row>
    <row r="43" spans="1:10" ht="17.25" customHeight="1" x14ac:dyDescent="0.25">
      <c r="A43" s="20">
        <v>5</v>
      </c>
      <c r="B43" s="60" t="s">
        <v>30</v>
      </c>
      <c r="C43" s="61"/>
      <c r="D43" s="61"/>
      <c r="E43" s="61"/>
      <c r="F43" s="61"/>
      <c r="G43" s="23"/>
    </row>
    <row r="44" spans="1:10" ht="18.75" customHeight="1" x14ac:dyDescent="0.25">
      <c r="A44" s="6">
        <v>5.0999999999999996</v>
      </c>
      <c r="B44" s="58" t="s">
        <v>47</v>
      </c>
      <c r="C44" s="80">
        <f>C49*0.6/0.2</f>
        <v>19.2</v>
      </c>
      <c r="D44" s="72" t="s">
        <v>8</v>
      </c>
      <c r="E44" s="18"/>
      <c r="F44" s="18">
        <f>C44*E44</f>
        <v>0</v>
      </c>
      <c r="G44" s="28"/>
    </row>
    <row r="45" spans="1:10" ht="28.5" customHeight="1" x14ac:dyDescent="0.25">
      <c r="A45" s="6">
        <v>5.2</v>
      </c>
      <c r="B45" s="58" t="s">
        <v>40</v>
      </c>
      <c r="C45" s="70" t="s">
        <v>60</v>
      </c>
      <c r="D45" s="72" t="s">
        <v>9</v>
      </c>
      <c r="E45" s="18"/>
      <c r="F45" s="18">
        <f>E45*C45</f>
        <v>0</v>
      </c>
      <c r="G45" s="28"/>
    </row>
    <row r="46" spans="1:10" ht="12.75" customHeight="1" x14ac:dyDescent="0.25">
      <c r="A46" s="6"/>
      <c r="B46" s="58"/>
      <c r="C46" s="58"/>
      <c r="D46" s="58"/>
      <c r="E46" s="58"/>
      <c r="F46" s="58"/>
      <c r="G46" s="76">
        <f>F44+F45</f>
        <v>0</v>
      </c>
    </row>
    <row r="47" spans="1:10" ht="28.5" customHeight="1" x14ac:dyDescent="0.25">
      <c r="A47" s="20">
        <v>6</v>
      </c>
      <c r="B47" s="60" t="s">
        <v>10</v>
      </c>
      <c r="C47" s="61"/>
      <c r="D47" s="61"/>
      <c r="E47" s="61"/>
      <c r="F47" s="61"/>
      <c r="G47" s="23"/>
    </row>
    <row r="48" spans="1:10" ht="31.5" customHeight="1" x14ac:dyDescent="0.3">
      <c r="A48" s="29">
        <v>6.1</v>
      </c>
      <c r="B48" s="67" t="s">
        <v>34</v>
      </c>
      <c r="C48" s="88">
        <f>C49*0.4/0.2</f>
        <v>12.800000000000002</v>
      </c>
      <c r="D48" s="73" t="s">
        <v>9</v>
      </c>
      <c r="E48" s="84"/>
      <c r="F48" s="75">
        <f>E48*C48</f>
        <v>0</v>
      </c>
      <c r="G48" s="28"/>
      <c r="H48" s="82"/>
      <c r="I48" s="83"/>
      <c r="J48" s="83"/>
    </row>
    <row r="49" spans="1:7" ht="43.5" customHeight="1" x14ac:dyDescent="0.25">
      <c r="A49" s="6">
        <v>6.2</v>
      </c>
      <c r="B49" s="58" t="s">
        <v>42</v>
      </c>
      <c r="C49" s="70" t="s">
        <v>53</v>
      </c>
      <c r="D49" s="72" t="s">
        <v>9</v>
      </c>
      <c r="E49" s="85"/>
      <c r="F49" s="75">
        <f>E49*C49</f>
        <v>0</v>
      </c>
      <c r="G49" s="28"/>
    </row>
    <row r="50" spans="1:7" ht="16.5" customHeight="1" x14ac:dyDescent="0.25">
      <c r="A50" s="6"/>
      <c r="B50" s="58"/>
      <c r="C50" s="58"/>
      <c r="D50" s="58"/>
      <c r="E50" s="58"/>
      <c r="F50" s="58"/>
      <c r="G50" s="76">
        <f>F48+F49</f>
        <v>0</v>
      </c>
    </row>
    <row r="51" spans="1:7" ht="19.5" customHeight="1" x14ac:dyDescent="0.25">
      <c r="A51" s="112" t="s">
        <v>56</v>
      </c>
      <c r="B51" s="113"/>
      <c r="C51" s="113"/>
      <c r="D51" s="113"/>
      <c r="E51" s="113"/>
      <c r="F51" s="113"/>
      <c r="G51" s="114"/>
    </row>
    <row r="52" spans="1:7" ht="21.75" customHeight="1" x14ac:dyDescent="0.25">
      <c r="A52" s="66">
        <v>7</v>
      </c>
      <c r="B52" s="65" t="s">
        <v>7</v>
      </c>
      <c r="C52" s="65"/>
      <c r="D52" s="65"/>
      <c r="E52" s="65"/>
      <c r="F52" s="65"/>
      <c r="G52" s="65"/>
    </row>
    <row r="53" spans="1:7" ht="47.25" customHeight="1" x14ac:dyDescent="0.25">
      <c r="A53" s="62">
        <v>7.1</v>
      </c>
      <c r="B53" s="63" t="s">
        <v>50</v>
      </c>
      <c r="C53" s="69" t="s">
        <v>37</v>
      </c>
      <c r="D53" s="92" t="s">
        <v>12</v>
      </c>
      <c r="E53" s="18"/>
      <c r="F53" s="18">
        <f>C53*E53</f>
        <v>0</v>
      </c>
      <c r="G53" s="64"/>
    </row>
    <row r="54" spans="1:7" ht="32.25" customHeight="1" x14ac:dyDescent="0.25">
      <c r="A54" s="6">
        <v>7.2</v>
      </c>
      <c r="B54" s="59" t="s">
        <v>33</v>
      </c>
      <c r="C54" s="81">
        <f>C58*1.3</f>
        <v>9.36</v>
      </c>
      <c r="D54" s="72" t="s">
        <v>9</v>
      </c>
      <c r="E54" s="18"/>
      <c r="F54" s="18">
        <f>E54*C54</f>
        <v>0</v>
      </c>
      <c r="G54" s="28"/>
    </row>
    <row r="55" spans="1:7" ht="21" customHeight="1" x14ac:dyDescent="0.25">
      <c r="A55" s="62">
        <v>7.3</v>
      </c>
      <c r="B55" s="58" t="s">
        <v>58</v>
      </c>
      <c r="C55" s="70" t="s">
        <v>59</v>
      </c>
      <c r="D55" s="72" t="s">
        <v>8</v>
      </c>
      <c r="E55" s="78"/>
      <c r="F55" s="77">
        <f>C55*E55</f>
        <v>0</v>
      </c>
      <c r="G55" s="28"/>
    </row>
    <row r="56" spans="1:7" ht="16.5" customHeight="1" x14ac:dyDescent="0.25">
      <c r="A56" s="94"/>
      <c r="B56" s="95"/>
      <c r="C56" s="95"/>
      <c r="D56" s="95"/>
      <c r="E56" s="95"/>
      <c r="F56" s="96"/>
      <c r="G56" s="76">
        <f>F53+F54+F55</f>
        <v>0</v>
      </c>
    </row>
    <row r="57" spans="1:7" ht="18" customHeight="1" x14ac:dyDescent="0.25">
      <c r="A57" s="20">
        <v>8</v>
      </c>
      <c r="B57" s="60" t="s">
        <v>30</v>
      </c>
      <c r="C57" s="61"/>
      <c r="D57" s="61"/>
      <c r="E57" s="61"/>
      <c r="F57" s="61"/>
      <c r="G57" s="23"/>
    </row>
    <row r="58" spans="1:7" ht="15.75" customHeight="1" x14ac:dyDescent="0.25">
      <c r="A58" s="6">
        <v>8.1</v>
      </c>
      <c r="B58" s="58" t="s">
        <v>47</v>
      </c>
      <c r="C58" s="80">
        <f>C63*0.6/0.2</f>
        <v>7.1999999999999993</v>
      </c>
      <c r="D58" s="72" t="s">
        <v>8</v>
      </c>
      <c r="E58" s="18"/>
      <c r="F58" s="18">
        <f>C58*E58</f>
        <v>0</v>
      </c>
      <c r="G58" s="28"/>
    </row>
    <row r="59" spans="1:7" ht="34.5" customHeight="1" x14ac:dyDescent="0.25">
      <c r="A59" s="6">
        <v>8.1999999999999993</v>
      </c>
      <c r="B59" s="58" t="s">
        <v>40</v>
      </c>
      <c r="C59" s="70" t="s">
        <v>52</v>
      </c>
      <c r="D59" s="72" t="s">
        <v>9</v>
      </c>
      <c r="E59" s="18"/>
      <c r="F59" s="18">
        <f>E59*C59</f>
        <v>0</v>
      </c>
      <c r="G59" s="28"/>
    </row>
    <row r="60" spans="1:7" ht="17.25" customHeight="1" x14ac:dyDescent="0.25">
      <c r="A60" s="6"/>
      <c r="B60" s="58"/>
      <c r="C60" s="58"/>
      <c r="D60" s="58"/>
      <c r="E60" s="58"/>
      <c r="F60" s="58"/>
      <c r="G60" s="76">
        <f>F58+F59</f>
        <v>0</v>
      </c>
    </row>
    <row r="61" spans="1:7" ht="18" customHeight="1" x14ac:dyDescent="0.25">
      <c r="A61" s="20">
        <v>9</v>
      </c>
      <c r="B61" s="60" t="s">
        <v>10</v>
      </c>
      <c r="C61" s="61"/>
      <c r="D61" s="61"/>
      <c r="E61" s="61"/>
      <c r="F61" s="61"/>
      <c r="G61" s="23"/>
    </row>
    <row r="62" spans="1:7" ht="38.25" customHeight="1" x14ac:dyDescent="0.25">
      <c r="A62" s="29">
        <v>9.1</v>
      </c>
      <c r="B62" s="67" t="s">
        <v>34</v>
      </c>
      <c r="C62" s="80">
        <f>C63*0.4/0.2</f>
        <v>4.8</v>
      </c>
      <c r="D62" s="73" t="s">
        <v>9</v>
      </c>
      <c r="E62" s="84"/>
      <c r="F62" s="75">
        <f>E62*C62</f>
        <v>0</v>
      </c>
      <c r="G62" s="28"/>
    </row>
    <row r="63" spans="1:7" ht="48" customHeight="1" x14ac:dyDescent="0.25">
      <c r="A63" s="6">
        <v>9.1999999999999993</v>
      </c>
      <c r="B63" s="58" t="s">
        <v>51</v>
      </c>
      <c r="C63" s="70" t="s">
        <v>52</v>
      </c>
      <c r="D63" s="72" t="s">
        <v>9</v>
      </c>
      <c r="E63" s="85"/>
      <c r="F63" s="75">
        <f>E63*C63</f>
        <v>0</v>
      </c>
      <c r="G63" s="28"/>
    </row>
    <row r="64" spans="1:7" ht="18" customHeight="1" x14ac:dyDescent="0.25">
      <c r="A64" s="6"/>
      <c r="B64" s="58"/>
      <c r="C64" s="58"/>
      <c r="D64" s="58"/>
      <c r="E64" s="58"/>
      <c r="F64" s="58"/>
      <c r="G64" s="76">
        <f>F62+F63</f>
        <v>0</v>
      </c>
    </row>
    <row r="65" spans="1:7" ht="21.75" customHeight="1" x14ac:dyDescent="0.25">
      <c r="A65" s="112" t="s">
        <v>61</v>
      </c>
      <c r="B65" s="113"/>
      <c r="C65" s="113"/>
      <c r="D65" s="113"/>
      <c r="E65" s="113"/>
      <c r="F65" s="113"/>
      <c r="G65" s="114"/>
    </row>
    <row r="66" spans="1:7" ht="18" customHeight="1" x14ac:dyDescent="0.25">
      <c r="A66" s="66">
        <v>10</v>
      </c>
      <c r="B66" s="65" t="s">
        <v>7</v>
      </c>
      <c r="C66" s="65"/>
      <c r="D66" s="65"/>
      <c r="E66" s="65"/>
      <c r="F66" s="65"/>
      <c r="G66" s="65"/>
    </row>
    <row r="67" spans="1:7" ht="36.75" customHeight="1" x14ac:dyDescent="0.25">
      <c r="A67" s="62">
        <v>10.1</v>
      </c>
      <c r="B67" s="63" t="s">
        <v>50</v>
      </c>
      <c r="C67" s="69" t="s">
        <v>37</v>
      </c>
      <c r="D67" s="71" t="s">
        <v>12</v>
      </c>
      <c r="E67" s="63"/>
      <c r="F67" s="74">
        <f>E67*C67</f>
        <v>0</v>
      </c>
      <c r="G67" s="64"/>
    </row>
    <row r="68" spans="1:7" ht="34.5" customHeight="1" x14ac:dyDescent="0.25">
      <c r="A68" s="6">
        <v>10.199999999999999</v>
      </c>
      <c r="B68" s="59" t="s">
        <v>33</v>
      </c>
      <c r="C68" s="81">
        <f>C72*1.3</f>
        <v>15.599999999999998</v>
      </c>
      <c r="D68" s="72" t="s">
        <v>9</v>
      </c>
      <c r="E68" s="18"/>
      <c r="F68" s="18">
        <f>E68*C68</f>
        <v>0</v>
      </c>
      <c r="G68" s="28"/>
    </row>
    <row r="69" spans="1:7" ht="26.25" customHeight="1" x14ac:dyDescent="0.25">
      <c r="A69" s="62">
        <v>10.3</v>
      </c>
      <c r="B69" s="58" t="s">
        <v>62</v>
      </c>
      <c r="C69" s="70" t="s">
        <v>63</v>
      </c>
      <c r="D69" s="72" t="s">
        <v>8</v>
      </c>
      <c r="E69" s="78"/>
      <c r="F69" s="77">
        <f>C69*E69</f>
        <v>0</v>
      </c>
      <c r="G69" s="28"/>
    </row>
    <row r="70" spans="1:7" ht="19.5" customHeight="1" x14ac:dyDescent="0.25">
      <c r="A70" s="6"/>
      <c r="B70" s="58"/>
      <c r="C70" s="58"/>
      <c r="D70" s="58"/>
      <c r="E70" s="58"/>
      <c r="F70" s="58"/>
      <c r="G70" s="76">
        <f>F67+F68+F69</f>
        <v>0</v>
      </c>
    </row>
    <row r="71" spans="1:7" ht="20.25" customHeight="1" x14ac:dyDescent="0.25">
      <c r="A71" s="20">
        <v>11</v>
      </c>
      <c r="B71" s="60" t="s">
        <v>30</v>
      </c>
      <c r="C71" s="61"/>
      <c r="D71" s="61"/>
      <c r="E71" s="61"/>
      <c r="F71" s="61"/>
      <c r="G71" s="23"/>
    </row>
    <row r="72" spans="1:7" ht="22.5" customHeight="1" x14ac:dyDescent="0.25">
      <c r="A72" s="6">
        <v>11.1</v>
      </c>
      <c r="B72" s="58" t="s">
        <v>47</v>
      </c>
      <c r="C72" s="91">
        <f>C77*0.6/0.2</f>
        <v>11.999999999999998</v>
      </c>
      <c r="D72" s="72" t="s">
        <v>8</v>
      </c>
      <c r="E72" s="18"/>
      <c r="F72" s="18">
        <f>C72*E72</f>
        <v>0</v>
      </c>
      <c r="G72" s="28"/>
    </row>
    <row r="73" spans="1:7" ht="35.25" customHeight="1" x14ac:dyDescent="0.25">
      <c r="A73" s="6">
        <v>11.2</v>
      </c>
      <c r="B73" s="58" t="s">
        <v>40</v>
      </c>
      <c r="C73" s="70" t="s">
        <v>64</v>
      </c>
      <c r="D73" s="72" t="s">
        <v>9</v>
      </c>
      <c r="E73" s="18"/>
      <c r="F73" s="18">
        <f>E73*C73</f>
        <v>0</v>
      </c>
      <c r="G73" s="28"/>
    </row>
    <row r="74" spans="1:7" ht="18.75" customHeight="1" x14ac:dyDescent="0.25">
      <c r="A74" s="6"/>
      <c r="B74" s="58"/>
      <c r="C74" s="58"/>
      <c r="D74" s="58"/>
      <c r="E74" s="58"/>
      <c r="F74" s="58"/>
      <c r="G74" s="76">
        <f>F72+F73</f>
        <v>0</v>
      </c>
    </row>
    <row r="75" spans="1:7" ht="19.5" customHeight="1" x14ac:dyDescent="0.25">
      <c r="A75" s="20">
        <v>12</v>
      </c>
      <c r="B75" s="60" t="s">
        <v>10</v>
      </c>
      <c r="C75" s="61"/>
      <c r="D75" s="61"/>
      <c r="E75" s="61"/>
      <c r="F75" s="61"/>
      <c r="G75" s="23"/>
    </row>
    <row r="76" spans="1:7" ht="29.25" customHeight="1" x14ac:dyDescent="0.25">
      <c r="A76" s="29">
        <v>12.1</v>
      </c>
      <c r="B76" s="67" t="s">
        <v>34</v>
      </c>
      <c r="C76" s="91">
        <f>C77*0.4/0.2</f>
        <v>8</v>
      </c>
      <c r="D76" s="73" t="s">
        <v>9</v>
      </c>
      <c r="E76" s="84"/>
      <c r="F76" s="75">
        <f>E76*C76</f>
        <v>0</v>
      </c>
      <c r="G76" s="28"/>
    </row>
    <row r="77" spans="1:7" ht="45" customHeight="1" x14ac:dyDescent="0.25">
      <c r="A77" s="6">
        <v>12.2</v>
      </c>
      <c r="B77" s="58" t="s">
        <v>51</v>
      </c>
      <c r="C77" s="70" t="s">
        <v>64</v>
      </c>
      <c r="D77" s="72" t="s">
        <v>9</v>
      </c>
      <c r="E77" s="85"/>
      <c r="F77" s="75">
        <f>E77*C77</f>
        <v>0</v>
      </c>
      <c r="G77" s="28"/>
    </row>
    <row r="78" spans="1:7" ht="18" customHeight="1" x14ac:dyDescent="0.25">
      <c r="A78" s="6"/>
      <c r="B78" s="58"/>
      <c r="C78" s="58"/>
      <c r="D78" s="58"/>
      <c r="E78" s="58"/>
      <c r="F78" s="58"/>
      <c r="G78" s="76">
        <f>F76+F77</f>
        <v>0</v>
      </c>
    </row>
    <row r="79" spans="1:7" ht="8.25" customHeight="1" x14ac:dyDescent="0.25">
      <c r="A79" s="94"/>
      <c r="B79" s="95"/>
      <c r="C79" s="95"/>
      <c r="D79" s="95"/>
      <c r="E79" s="95"/>
      <c r="F79" s="95"/>
      <c r="G79" s="96"/>
    </row>
    <row r="80" spans="1:7" ht="16.5" customHeight="1" x14ac:dyDescent="0.25">
      <c r="A80" s="20">
        <v>13</v>
      </c>
      <c r="B80" s="68" t="s">
        <v>35</v>
      </c>
      <c r="C80" s="21"/>
      <c r="D80" s="22"/>
      <c r="E80" s="24"/>
      <c r="F80" s="24"/>
      <c r="G80" s="23"/>
    </row>
    <row r="81" spans="1:7" ht="48" customHeight="1" x14ac:dyDescent="0.25">
      <c r="A81" s="6">
        <v>13.1</v>
      </c>
      <c r="B81" s="19" t="s">
        <v>65</v>
      </c>
      <c r="C81" s="3">
        <v>1</v>
      </c>
      <c r="D81" s="4" t="s">
        <v>12</v>
      </c>
      <c r="E81" s="15"/>
      <c r="F81" s="27">
        <f>C81*E81</f>
        <v>0</v>
      </c>
      <c r="G81" s="28"/>
    </row>
    <row r="82" spans="1:7" ht="17.25" customHeight="1" x14ac:dyDescent="0.25">
      <c r="A82" s="6"/>
      <c r="B82" s="19"/>
      <c r="C82" s="3"/>
      <c r="D82" s="4"/>
      <c r="E82" s="15"/>
      <c r="F82" s="27"/>
      <c r="G82" s="76">
        <f>C81*F81</f>
        <v>0</v>
      </c>
    </row>
    <row r="83" spans="1:7" x14ac:dyDescent="0.25">
      <c r="A83" s="20">
        <v>14</v>
      </c>
      <c r="B83" s="20" t="s">
        <v>36</v>
      </c>
      <c r="C83" s="21"/>
      <c r="D83" s="22"/>
      <c r="E83" s="24"/>
      <c r="F83" s="24"/>
      <c r="G83" s="38"/>
    </row>
    <row r="84" spans="1:7" x14ac:dyDescent="0.25">
      <c r="A84" s="6">
        <v>14.1</v>
      </c>
      <c r="B84" s="6" t="s">
        <v>38</v>
      </c>
      <c r="C84" s="3">
        <v>1</v>
      </c>
      <c r="D84" s="4" t="s">
        <v>12</v>
      </c>
      <c r="E84" s="15"/>
      <c r="F84" s="15">
        <f>C84*E84</f>
        <v>0</v>
      </c>
      <c r="G84" s="40">
        <f>F84</f>
        <v>0</v>
      </c>
    </row>
    <row r="85" spans="1:7" ht="8.25" customHeight="1" thickBot="1" x14ac:dyDescent="0.3">
      <c r="A85" s="8"/>
      <c r="B85" s="8"/>
      <c r="C85" s="89"/>
      <c r="D85" s="9"/>
      <c r="E85" s="90"/>
      <c r="F85" s="90"/>
      <c r="G85" s="93"/>
    </row>
    <row r="86" spans="1:7" ht="15.75" thickBot="1" x14ac:dyDescent="0.3">
      <c r="A86" s="8"/>
      <c r="B86" s="8"/>
      <c r="C86" s="8"/>
      <c r="D86" s="9"/>
      <c r="E86" s="8"/>
      <c r="F86" s="42" t="s">
        <v>22</v>
      </c>
      <c r="G86" s="39">
        <f>G26+G30+G35+G42+G46+G50+G56+G60+G64+G70+G74+G78+G82+G84</f>
        <v>0</v>
      </c>
    </row>
    <row r="87" spans="1:7" x14ac:dyDescent="0.25">
      <c r="A87" s="8"/>
    </row>
    <row r="88" spans="1:7" x14ac:dyDescent="0.25">
      <c r="A88" s="1"/>
      <c r="B88" s="1"/>
      <c r="C88" s="106" t="s">
        <v>19</v>
      </c>
      <c r="D88" s="107"/>
      <c r="E88" s="108"/>
      <c r="F88" s="10">
        <v>0.1</v>
      </c>
      <c r="G88" s="18">
        <f>G86*F88</f>
        <v>0</v>
      </c>
    </row>
    <row r="89" spans="1:7" x14ac:dyDescent="0.25">
      <c r="A89" s="1"/>
      <c r="B89" s="1"/>
      <c r="C89" s="100" t="s">
        <v>13</v>
      </c>
      <c r="D89" s="101"/>
      <c r="E89" s="102"/>
      <c r="F89" s="10">
        <v>5.0000000000000001E-4</v>
      </c>
      <c r="G89" s="46">
        <f>G86*F89</f>
        <v>0</v>
      </c>
    </row>
    <row r="90" spans="1:7" x14ac:dyDescent="0.25">
      <c r="A90" s="1"/>
      <c r="B90" s="1"/>
      <c r="C90" s="100" t="s">
        <v>14</v>
      </c>
      <c r="D90" s="101"/>
      <c r="E90" s="102"/>
      <c r="F90" s="10">
        <v>0.03</v>
      </c>
      <c r="G90" s="46">
        <f>G86*F90</f>
        <v>0</v>
      </c>
    </row>
    <row r="91" spans="1:7" ht="15.75" x14ac:dyDescent="0.25">
      <c r="A91" s="1"/>
      <c r="B91" s="11"/>
      <c r="C91" s="100" t="s">
        <v>15</v>
      </c>
      <c r="D91" s="101"/>
      <c r="E91" s="102"/>
      <c r="F91" s="10">
        <v>0.01</v>
      </c>
      <c r="G91" s="46">
        <f>G86*F91</f>
        <v>0</v>
      </c>
    </row>
    <row r="92" spans="1:7" x14ac:dyDescent="0.25">
      <c r="A92" s="1"/>
      <c r="B92" s="12"/>
      <c r="C92" s="100" t="s">
        <v>16</v>
      </c>
      <c r="D92" s="101"/>
      <c r="E92" s="102"/>
      <c r="F92" s="10">
        <v>1E-3</v>
      </c>
      <c r="G92" s="46">
        <f>G86*F92</f>
        <v>0</v>
      </c>
    </row>
    <row r="93" spans="1:7" ht="15.75" x14ac:dyDescent="0.25">
      <c r="A93" s="1"/>
      <c r="B93" s="11"/>
      <c r="C93" s="100" t="s">
        <v>17</v>
      </c>
      <c r="D93" s="101"/>
      <c r="E93" s="102"/>
      <c r="F93" s="10">
        <v>0.03</v>
      </c>
      <c r="G93" s="46">
        <f>G86*F93</f>
        <v>0</v>
      </c>
    </row>
    <row r="94" spans="1:7" x14ac:dyDescent="0.25">
      <c r="A94" s="1"/>
      <c r="B94" s="13"/>
      <c r="C94" s="100" t="s">
        <v>20</v>
      </c>
      <c r="D94" s="101"/>
      <c r="E94" s="102"/>
      <c r="F94" s="41">
        <v>0.1</v>
      </c>
      <c r="G94" s="46">
        <f>G88*F94</f>
        <v>0</v>
      </c>
    </row>
    <row r="95" spans="1:7" x14ac:dyDescent="0.25">
      <c r="A95" s="1"/>
      <c r="B95" s="1"/>
      <c r="C95" s="103" t="s">
        <v>18</v>
      </c>
      <c r="D95" s="104"/>
      <c r="E95" s="104"/>
      <c r="F95" s="105"/>
      <c r="G95" s="48">
        <f>G88+G89+G90+G91+G92+G93+G94</f>
        <v>0</v>
      </c>
    </row>
    <row r="96" spans="1:7" ht="15.75" thickBot="1" x14ac:dyDescent="0.3">
      <c r="A96" s="1"/>
      <c r="B96" s="14"/>
      <c r="C96" s="44"/>
      <c r="D96" s="44"/>
      <c r="E96" s="44"/>
      <c r="F96" s="45"/>
      <c r="G96" s="43"/>
    </row>
    <row r="97" spans="1:7" ht="16.5" thickBot="1" x14ac:dyDescent="0.3">
      <c r="A97" s="1"/>
      <c r="B97" s="11"/>
      <c r="C97" s="1"/>
      <c r="D97" s="1"/>
      <c r="E97" s="97" t="s">
        <v>23</v>
      </c>
      <c r="F97" s="98"/>
      <c r="G97" s="47">
        <f>G86+G95</f>
        <v>0</v>
      </c>
    </row>
  </sheetData>
  <mergeCells count="17">
    <mergeCell ref="A65:G65"/>
    <mergeCell ref="A56:F56"/>
    <mergeCell ref="A79:G79"/>
    <mergeCell ref="E97:F97"/>
    <mergeCell ref="A12:G12"/>
    <mergeCell ref="A13:G13"/>
    <mergeCell ref="C93:E93"/>
    <mergeCell ref="C90:E90"/>
    <mergeCell ref="C91:E91"/>
    <mergeCell ref="C95:F95"/>
    <mergeCell ref="C89:E89"/>
    <mergeCell ref="C88:E88"/>
    <mergeCell ref="C92:E92"/>
    <mergeCell ref="C94:E94"/>
    <mergeCell ref="A20:G20"/>
    <mergeCell ref="A36:G36"/>
    <mergeCell ref="A51:G51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LENOVO</cp:lastModifiedBy>
  <cp:lastPrinted>2025-11-17T00:38:32Z</cp:lastPrinted>
  <dcterms:created xsi:type="dcterms:W3CDTF">2024-09-25T14:23:52Z</dcterms:created>
  <dcterms:modified xsi:type="dcterms:W3CDTF">2025-11-17T00:38:57Z</dcterms:modified>
</cp:coreProperties>
</file>